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ة التنمية الأهلية بالشيحية\الميزانية\ميزانية 2022م\المرفوع للمحاسب القانوني للعام 2022م\ملفات الإرباع الثلاثة\"/>
    </mc:Choice>
  </mc:AlternateContent>
  <bookViews>
    <workbookView xWindow="0" yWindow="0" windowWidth="11715" windowHeight="459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0" i="1" l="1"/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D150" i="1" s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<sst xmlns="http://schemas.openxmlformats.org/spreadsheetml/2006/main" count="554" uniqueCount="447">
  <si>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</si>
  <si>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</si>
  <si>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</si>
  <si>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</si>
  <si>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</si>
  <si>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</si>
  <si>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</si>
  <si>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</si>
  <si>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</si>
  <si>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</si>
  <si>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</si>
  <si>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</si>
  <si>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</si>
  <si>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</si>
  <si>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</si>
  <si>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</si>
  <si>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</si>
  <si>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</si>
  <si>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</si>
  <si>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</si>
  <si>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</si>
  <si>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</si>
  <si>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</si>
  <si>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</si>
  <si>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</si>
  <si>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</si>
  <si>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</si>
  <si>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</si>
  <si>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</si>
  <si>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</si>
  <si>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</si>
  <si>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</si>
  <si>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</si>
  <si>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</si>
  <si>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</si>
  <si>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</si>
  <si>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</si>
  <si>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</si>
  <si>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</si>
  <si>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</si>
  <si>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</si>
  <si>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</si>
  <si>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</si>
  <si>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</si>
  <si>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</si>
  <si>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</si>
  <si>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</si>
  <si>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</si>
  <si>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</si>
  <si>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</si>
  <si>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</si>
  <si>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</si>
  <si>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</si>
  <si>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</si>
  <si>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</si>
  <si>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</si>
  <si>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</si>
  <si>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</si>
  <si>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</si>
  <si>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</si>
  <si>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</si>
  <si>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</si>
  <si>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</si>
  <si>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</si>
  <si>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</si>
  <si>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</si>
  <si>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</si>
  <si>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</si>
  <si>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</si>
  <si>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</si>
  <si>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</si>
  <si>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</si>
  <si>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</si>
  <si>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</si>
  <si>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</si>
  <si>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</si>
  <si>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</si>
  <si>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</si>
  <si>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</si>
  <si>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</si>
  <si>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</si>
  <si>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</si>
  <si>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</si>
  <si>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</si>
  <si>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</si>
  <si>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</si>
  <si>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</si>
  <si>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</si>
  <si>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</si>
  <si>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</si>
  <si>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</si>
  <si>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</si>
  <si>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</si>
  <si>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</si>
  <si>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</si>
  <si>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</si>
  <si>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</si>
  <si>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</si>
  <si>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</si>
  <si>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</si>
  <si>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</si>
  <si>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</si>
  <si>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</si>
  <si>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</si>
  <si>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</si>
  <si>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</si>
  <si>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</si>
  <si>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</si>
  <si>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</si>
  <si>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</si>
  <si>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</si>
  <si>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</si>
  <si>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</si>
  <si>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</si>
  <si>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</si>
  <si>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</si>
  <si>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</si>
  <si>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</si>
  <si>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</si>
  <si>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</si>
  <si>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</si>
  <si>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</si>
  <si>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</si>
  <si>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</si>
  <si>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</si>
  <si>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</si>
  <si>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</si>
  <si>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</si>
  <si>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</si>
  <si>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</si>
  <si>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</si>
  <si>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</si>
  <si>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</si>
  <si>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</si>
  <si>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</si>
  <si>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</si>
  <si>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</si>
  <si>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</si>
  <si>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</si>
  <si>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</si>
  <si>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</si>
  <si>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</si>
  <si>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</si>
  <si>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</si>
  <si>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</si>
  <si>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</si>
  <si>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</si>
  <si>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</si>
  <si>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</si>
  <si>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</si>
  <si>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</si>
  <si>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</si>
  <si>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</si>
  <si>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</si>
  <si>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</si>
  <si>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</si>
  <si>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</si>
  <si>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</si>
  <si>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</si>
  <si>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</si>
  <si>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</si>
  <si>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</si>
  <si>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</si>
  <si>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</si>
  <si>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</si>
  <si>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</si>
  <si>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</si>
  <si>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</si>
  <si>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</si>
  <si>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</si>
  <si>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</si>
  <si>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</si>
  <si>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</si>
  <si>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</si>
  <si>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</si>
  <si>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</si>
  <si>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</si>
  <si>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</si>
  <si>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</si>
  <si>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</si>
  <si>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</si>
  <si>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</si>
  <si>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</si>
  <si>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</si>
  <si>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</si>
  <si>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</si>
  <si>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</si>
  <si>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</si>
  <si>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</si>
  <si>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</si>
  <si>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</si>
  <si>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</si>
  <si>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</si>
  <si>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</si>
  <si>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</si>
  <si>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</si>
  <si>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</si>
  <si>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</si>
  <si>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</si>
  <si>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</si>
  <si>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</si>
  <si>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</si>
  <si>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</si>
  <si>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</si>
  <si>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</si>
  <si>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</si>
  <si>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</si>
  <si>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</si>
  <si>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</si>
  <si>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</si>
  <si>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</si>
  <si>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</si>
  <si>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</si>
  <si>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</si>
  <si>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</si>
  <si>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</si>
  <si>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</si>
  <si>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</si>
  <si>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</si>
  <si>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</si>
  <si>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</si>
  <si>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</si>
  <si>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</si>
  <si>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</si>
  <si>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</si>
  <si>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</si>
  <si>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</si>
  <si>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</si>
  <si>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</si>
  <si>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</si>
  <si>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</si>
  <si>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</si>
  <si>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</si>
  <si>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</si>
  <si>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</si>
  <si>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</si>
  <si>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</si>
  <si>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</si>
  <si>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</si>
  <si>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</si>
  <si>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</si>
  <si>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</si>
  <si>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</si>
  <si>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</si>
  <si>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</si>
  <si>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</si>
  <si>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</si>
  <si>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</si>
  <si>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</si>
  <si>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</si>
  <si>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</si>
  <si>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</si>
  <si>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</si>
  <si>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</si>
  <si>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</si>
  <si>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</si>
  <si>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</si>
  <si>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</si>
  <si>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</si>
  <si>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</si>
  <si>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</si>
  <si>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</si>
  <si>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</si>
  <si>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</si>
  <si>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</si>
  <si>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</si>
  <si>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</si>
  <si>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</si>
  <si>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</si>
  <si>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</si>
  <si>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</si>
  <si>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</si>
  <si>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</si>
  <si>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</si>
  <si>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</si>
  <si>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</si>
  <si>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</si>
  <si>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</si>
  <si>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</si>
  <si>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</si>
  <si>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</si>
  <si>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</si>
  <si>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</si>
  <si>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</si>
  <si>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</si>
  <si>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</si>
  <si>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</si>
  <si>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</si>
  <si>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</si>
  <si>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</si>
  <si>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</si>
  <si>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</si>
  <si>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</si>
  <si>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</si>
  <si>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</si>
  <si>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</si>
  <si>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</si>
  <si>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</si>
  <si>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</si>
  <si>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</si>
  <si>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</si>
  <si>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</si>
  <si>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</si>
  <si>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</si>
  <si>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</si>
  <si>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</si>
  <si>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</si>
  <si>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</si>
  <si>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</si>
  <si>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</si>
  <si>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</si>
  <si>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</si>
  <si>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</si>
  <si>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</si>
  <si>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</si>
  <si>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</si>
  <si>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</si>
  <si>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</si>
  <si>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</si>
  <si>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</si>
  <si>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</si>
  <si>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</si>
  <si>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</si>
  <si>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</si>
  <si>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</si>
  <si>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</si>
  <si>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</si>
  <si>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</si>
  <si>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</si>
  <si>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</si>
  <si>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</si>
  <si>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</si>
  <si>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</si>
  <si>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</si>
  <si>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</si>
  <si>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</si>
  <si>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</si>
  <si>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</si>
  <si>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</si>
  <si>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</si>
  <si>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</si>
  <si>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</si>
  <si>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</si>
  <si>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</si>
  <si>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</si>
  <si>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</si>
  <si>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</si>
  <si>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</si>
  <si>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</si>
  <si>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</si>
  <si>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</si>
  <si>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</si>
  <si>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</si>
  <si>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</si>
  <si>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</si>
  <si>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</si>
  <si>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</si>
  <si>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</si>
  <si>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</si>
  <si>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</si>
  <si>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</si>
  <si>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</si>
  <si>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</si>
  <si>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</si>
  <si>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</si>
  <si>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</si>
  <si>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</si>
  <si>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</si>
  <si>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</si>
  <si>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</si>
  <si>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</si>
  <si>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</si>
  <si>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</si>
  <si>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</si>
  <si>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</si>
  <si>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</si>
  <si>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</si>
  <si>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</si>
  <si>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</si>
  <si>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</si>
  <si>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</si>
  <si>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</si>
  <si>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</si>
  <si>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</si>
  <si>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</si>
  <si>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</si>
  <si>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</si>
  <si>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</si>
  <si>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</si>
  <si>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</si>
  <si>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</si>
  <si>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</si>
  <si>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</si>
  <si>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</si>
  <si>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</si>
  <si>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</si>
  <si>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</si>
  <si>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</si>
  <si>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</si>
  <si>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</si>
  <si>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</si>
  <si>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</si>
  <si>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</si>
  <si>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</si>
  <si>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</si>
  <si>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</si>
  <si>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</si>
  <si>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</si>
  <si>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</si>
  <si>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</si>
  <si>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</si>
  <si>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</si>
  <si>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</si>
  <si>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</si>
  <si>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</si>
  <si>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</si>
  <si>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</si>
  <si>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</si>
  <si>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</si>
  <si>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</si>
  <si>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</si>
  <si>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</si>
  <si>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</si>
  <si>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</si>
  <si>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</si>
  <si>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</si>
  <si>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</si>
  <si>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</si>
  <si>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</si>
  <si>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</si>
  <si>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</si>
  <si>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</si>
  <si>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</si>
  <si>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</si>
  <si>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</si>
  <si>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</si>
  <si>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</si>
  <si>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</si>
  <si>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</si>
  <si>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</si>
  <si>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</si>
  <si>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</si>
  <si>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</si>
  <si>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2022      الى 30 / 9 / 2022    </t>
  </si>
  <si>
    <t xml:space="preserve">تقرير بالأصول الثابتة بتاريخ 30 /  9 /   2022م </t>
  </si>
  <si>
    <t>تقرير بالإلتزامات وصافي اًلأصول بتاريخ 30 /  9 /    2022م</t>
  </si>
  <si>
    <t xml:space="preserve">تقرير إيرادات ومصروفات البرامج والأنشطة المقيدة للفترة من 1 /  7 / 2022م      الى  30 / 9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</si>
</sst>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7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بالشيحية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760513.62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:1443/09/13هـ       ترخيص رقم 4182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1428/01/10هـ     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البكيرية - مركز الشيحية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0551230064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0538933670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taen0077@gmail.com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4" sqref="J14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760513.62000000011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4" workbookViewId="0">
      <selection activeCell="D14" sqref="D14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500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500</v>
      </c>
      <c r="O14" s="141">
        <f t="shared" si="1"/>
        <v>0</v>
      </c>
      <c r="P14" s="141">
        <f t="shared" si="2"/>
        <v>500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500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500</v>
      </c>
      <c r="O19" s="6">
        <f t="shared" si="1"/>
        <v>0</v>
      </c>
      <c r="P19" s="6">
        <f t="shared" si="2"/>
        <v>500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500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500</v>
      </c>
      <c r="O26" s="9">
        <f t="shared" si="1"/>
        <v>0</v>
      </c>
      <c r="P26" s="9">
        <f t="shared" si="2"/>
        <v>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T203" activePane="bottomRight" state="frozen"/>
      <selection pane="topRight" activeCell="M1" sqref="M1"/>
      <selection pane="bottomLeft" activeCell="A5" sqref="A5"/>
      <selection pane="bottomRight" activeCell="C88" sqref="C88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0.875" customWidth="1"/>
    <col min="5" max="5" width="13" customWidth="1"/>
    <col min="6" max="6" width="10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45003.86</v>
      </c>
      <c r="E5" s="223">
        <f>E6</f>
        <v>13777.72</v>
      </c>
      <c r="F5" s="224">
        <f>F210</f>
        <v>31226.14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13777.72</v>
      </c>
      <c r="E6" s="226">
        <f>E7+E38+E134+E190</f>
        <v>13777.72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9710</v>
      </c>
      <c r="E7" s="226">
        <f>E8+E17</f>
        <v>9710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8010</v>
      </c>
      <c r="E8" s="226">
        <f>SUM(E9:E16)</f>
        <v>8010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8010</v>
      </c>
      <c r="E9" s="226">
        <v>8010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1700</v>
      </c>
      <c r="E17" s="226">
        <f>SUM(E18:E37)</f>
        <v>1700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1700</v>
      </c>
      <c r="E30" s="226">
        <v>1700</v>
      </c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2315.98</v>
      </c>
      <c r="E38" s="226">
        <f>E39+E49+E88+E118</f>
        <v>2315.98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1062.27</v>
      </c>
      <c r="E39" s="226">
        <f>SUM(E40:E48)</f>
        <v>1062.27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735.15</v>
      </c>
      <c r="E40" s="226">
        <v>735.15</v>
      </c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217.12</v>
      </c>
      <c r="E42" s="226">
        <v>217.12</v>
      </c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110</v>
      </c>
      <c r="E47" s="226">
        <v>110</v>
      </c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1153.71</v>
      </c>
      <c r="E88" s="226">
        <f>SUM(E89:E93,E97:E100,E109,E113)</f>
        <v>1153.71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290.56</v>
      </c>
      <c r="E89" s="226">
        <v>290.56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557.65</v>
      </c>
      <c r="E90" s="226">
        <v>557.65</v>
      </c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305.5</v>
      </c>
      <c r="E91" s="226">
        <v>305.5</v>
      </c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100</v>
      </c>
      <c r="E118" s="226">
        <f>SUM(E119:E133)</f>
        <v>100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100</v>
      </c>
      <c r="E125" s="226">
        <v>100</v>
      </c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1751.74</v>
      </c>
      <c r="E134" s="226">
        <f>SUM(E135,E137,E144,E150,E155,E157,E159,E161,E163,E165,E167,E169,E171,E183)</f>
        <v>1751.74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926.75</v>
      </c>
      <c r="E150" s="226">
        <f>SUM(E151:E154)</f>
        <v>926.75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926.75</v>
      </c>
      <c r="E152" s="226">
        <v>926.75</v>
      </c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1.25</v>
      </c>
      <c r="E155" s="226">
        <f>E156</f>
        <v>1.25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1.25</v>
      </c>
      <c r="E156" s="226">
        <v>1.25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55.16</v>
      </c>
      <c r="E161" s="226">
        <f>E162</f>
        <v>55.16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55.16</v>
      </c>
      <c r="E162" s="226">
        <v>55.16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226.7</v>
      </c>
      <c r="E163" s="226">
        <f>E164</f>
        <v>226.7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226.7</v>
      </c>
      <c r="E164" s="226">
        <v>226.7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68.930000000000007</v>
      </c>
      <c r="E165" s="226">
        <f>E166</f>
        <v>68.930000000000007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68.930000000000007</v>
      </c>
      <c r="E166" s="226">
        <v>68.930000000000007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185.45</v>
      </c>
      <c r="E167" s="226">
        <f>E168</f>
        <v>185.45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185.45</v>
      </c>
      <c r="E168" s="226">
        <v>185.45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287.5</v>
      </c>
      <c r="E171" s="226">
        <f>SUM(E172:E182)</f>
        <v>287.5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287.5</v>
      </c>
      <c r="E172" s="226">
        <v>287.5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31226.14</v>
      </c>
      <c r="E210" s="228"/>
      <c r="F210" s="227">
        <f>SUM(F211,F249)</f>
        <v>31226.14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31226.14</v>
      </c>
      <c r="E211" s="232"/>
      <c r="F211" s="227">
        <f>SUM(F212,F214,F223,F232,F238)</f>
        <v>31226.14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31226.14</v>
      </c>
      <c r="E238" s="232"/>
      <c r="F238" s="227">
        <f>SUM(F239:F248)</f>
        <v>31226.14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>SUM(E240:K240)</f>
        <v>11020</v>
      </c>
      <c r="E240" s="232"/>
      <c r="F240" s="227">
        <v>11020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20206.14</v>
      </c>
      <c r="E244" s="232"/>
      <c r="F244" s="227">
        <v>20206.14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45003.86</v>
      </c>
      <c r="E293" s="243">
        <f>E5</f>
        <v>13777.72</v>
      </c>
      <c r="F293" s="243">
        <f>F210</f>
        <v>31226.14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E11" sqref="E11"/>
    </sheetView>
  </sheetViews>
  <sheetFormatPr defaultRowHeight="14.25" x14ac:dyDescent="0.2"/>
  <cols>
    <col min="3" max="3" width="44.375" customWidth="1"/>
    <col min="4" max="4" width="12" customWidth="1"/>
    <col min="5" max="5" width="13.5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95">
        <v>402356.84</v>
      </c>
      <c r="E7" s="204">
        <v>445108.96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402356.84</v>
      </c>
      <c r="E15" s="161">
        <f>SUM(E7:E14)</f>
        <v>445108.96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10">
        <v>280288</v>
      </c>
      <c r="E17" s="211">
        <v>280288</v>
      </c>
      <c r="F17" s="160"/>
    </row>
    <row r="18" spans="2:6" ht="21" customHeight="1" x14ac:dyDescent="0.2">
      <c r="B18" s="207">
        <v>122</v>
      </c>
      <c r="C18" s="208" t="s">
        <v>54</v>
      </c>
      <c r="D18" s="210">
        <v>11500</v>
      </c>
      <c r="E18" s="211">
        <v>11500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>
        <v>331293</v>
      </c>
      <c r="E20" s="211">
        <v>331293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623081</v>
      </c>
      <c r="E22" s="161">
        <f>SUM(E17:E21)</f>
        <v>623081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1025437.8400000001</v>
      </c>
      <c r="E33" s="166">
        <f>E15+E22+E31</f>
        <v>1068189.96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G23" sqref="G23"/>
    </sheetView>
  </sheetViews>
  <sheetFormatPr defaultRowHeight="14.25" x14ac:dyDescent="0.2"/>
  <cols>
    <col min="3" max="3" width="8.125" bestFit="1" customWidth="1"/>
    <col min="4" max="4" width="33.375" customWidth="1"/>
    <col min="5" max="5" width="14.375" customWidth="1"/>
    <col min="6" max="6" width="12.37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264924.21999999997</v>
      </c>
      <c r="F19" s="296">
        <v>263172.47999999998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264924.21999999997</v>
      </c>
      <c r="F22" s="161">
        <f>SUM(F15:F21)</f>
        <v>263172.47999999998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50464.570000000007</v>
      </c>
      <c r="F25" s="204">
        <v>81690.710000000006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710049.05</v>
      </c>
      <c r="F26" s="204">
        <v>723326.77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760513.62000000011</v>
      </c>
      <c r="F28" s="164">
        <f>SUM(F25:F27)</f>
        <v>805017.48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1025437.8400000001</v>
      </c>
      <c r="F30" s="166">
        <f>F13+F22+F28</f>
        <v>1068189.96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31226.14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-31226.14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11020</v>
      </c>
      <c r="E34" s="117"/>
      <c r="F34" s="124">
        <v>31105002</v>
      </c>
      <c r="G34" s="125" t="s">
        <v>146</v>
      </c>
      <c r="H34" s="175"/>
      <c r="J34" s="140">
        <f t="shared" si="0"/>
        <v>-11020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20206.14</v>
      </c>
      <c r="E38" s="117"/>
      <c r="F38" s="124">
        <v>31105006</v>
      </c>
      <c r="G38" s="125" t="s">
        <v>154</v>
      </c>
      <c r="H38" s="175"/>
      <c r="J38" s="140">
        <f t="shared" si="0"/>
        <v>-20206.14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31226.14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-31226.14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81690.710000000006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50464.570000000007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2023-01-17T07:38:22Z</dcterms:modified>
</cp:coreProperties>
</file>